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FORMATO 1 JUNIO2015" sheetId="1" r:id="rId1"/>
    <sheet name="FORMATO 2" sheetId="2" r:id="rId2"/>
    <sheet name="FORMATO 3" sheetId="3" r:id="rId3"/>
    <sheet name="FORMATO 4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<sst xmlns="http://schemas.openxmlformats.org/spreadsheetml/2006/main" count="180" uniqueCount="67">
  <si>
    <t>GOBIERNO DEL ESTADO DE BAJA CALIFORNIA</t>
  </si>
  <si>
    <t>PLAZO</t>
  </si>
  <si>
    <t>TASA</t>
  </si>
  <si>
    <t>ACREEDOR</t>
  </si>
  <si>
    <t>IMPORTE</t>
  </si>
  <si>
    <t>TOTAL</t>
  </si>
  <si>
    <t>FONDO</t>
  </si>
  <si>
    <t>IMPORTE Y PORCENTAJE</t>
  </si>
  <si>
    <t>DE DICHOS FONDOS</t>
  </si>
  <si>
    <t>PAGADO</t>
  </si>
  <si>
    <t xml:space="preserve">IMPORTE </t>
  </si>
  <si>
    <t>% RESPECTO</t>
  </si>
  <si>
    <t>AL TOTAL</t>
  </si>
  <si>
    <t>SIMPLE</t>
  </si>
  <si>
    <t>TIIE + 0.45</t>
  </si>
  <si>
    <t>REESTRUCTURA</t>
  </si>
  <si>
    <t>BANOBRAS</t>
  </si>
  <si>
    <t>PAV. CALLES</t>
  </si>
  <si>
    <t>COFIDAN</t>
  </si>
  <si>
    <t xml:space="preserve"> </t>
  </si>
  <si>
    <t>PENAL HONGO</t>
  </si>
  <si>
    <t>BANORTE</t>
  </si>
  <si>
    <t>PODER JUDICIAL</t>
  </si>
  <si>
    <t>TIIE + 1.15</t>
  </si>
  <si>
    <t>BBVBANCOMER</t>
  </si>
  <si>
    <t>TIIE + 0.98</t>
  </si>
  <si>
    <t>CONSOLIDA</t>
  </si>
  <si>
    <t>TB + 0.67</t>
  </si>
  <si>
    <t>DIFERENTES OBRAS</t>
  </si>
  <si>
    <t>A PRODUCTO INTERNO BRUTO DEL ESTADO</t>
  </si>
  <si>
    <t>SALDO DE DEUDA PUBLICA</t>
  </si>
  <si>
    <t>PORCENTAJE</t>
  </si>
  <si>
    <t>INGRESOS PROPIOS</t>
  </si>
  <si>
    <t>SALDO DE LA DEUDA PÚBLICA</t>
  </si>
  <si>
    <t>DEL TOTAL QUE SE PAGA Y</t>
  </si>
  <si>
    <t>GARANTIZA CON EL RECURSO</t>
  </si>
  <si>
    <t>FIN. DESTINO Y OBJETO</t>
  </si>
  <si>
    <t>IMPORTE TOTAL</t>
  </si>
  <si>
    <t>IMPORTE GARANTIZADO</t>
  </si>
  <si>
    <t xml:space="preserve">INGRESOS PROPIOS DEL ESTADO </t>
  </si>
  <si>
    <t>(-) Amortización</t>
  </si>
  <si>
    <t>Deuda Pública Bruta Descontando la  Amortización</t>
  </si>
  <si>
    <r>
      <t>PRODUCTO INTERNO BRUTO ESTATAL</t>
    </r>
    <r>
      <rPr>
        <sz val="5"/>
        <color indexed="8"/>
        <rFont val="Calibri"/>
        <family val="2"/>
      </rPr>
      <t xml:space="preserve"> (1) </t>
    </r>
  </si>
  <si>
    <t>TB + 0.98</t>
  </si>
  <si>
    <t>DEUDA PÚBLICA DE BAJA CALIFORNIA</t>
  </si>
  <si>
    <t>(Cifras a Pesos)</t>
  </si>
  <si>
    <t>SANEAMIENTO</t>
  </si>
  <si>
    <t>FINANCIERO</t>
  </si>
  <si>
    <t>BANAMEX</t>
  </si>
  <si>
    <t>TIIE + 1.00</t>
  </si>
  <si>
    <t xml:space="preserve">SANEAMIENTO </t>
  </si>
  <si>
    <t>INFORMACIÓN DE OBLIGACIONES PAGADAS O GARANTIZADAS CON FONDOS FEDERALES</t>
  </si>
  <si>
    <t>TIPO DE OBLIGACIÓN</t>
  </si>
  <si>
    <t>CRÉDITO</t>
  </si>
  <si>
    <t xml:space="preserve">CRÉDITO </t>
  </si>
  <si>
    <t>REACT. ECONÓMICA</t>
  </si>
  <si>
    <t>RELACIÓN DEUDA PÚBLICA BRUTA TOTAL</t>
  </si>
  <si>
    <t>RELACIÓN DEUDA PÚBLICA BRUTA TOTAL A</t>
  </si>
  <si>
    <t>AL 31 DE DICIEMBRE DEL 2014</t>
  </si>
  <si>
    <t>TEE + .83</t>
  </si>
  <si>
    <t>1. El Producto Interno Bruto es el ultimo publicado por la SHCP e INEGI corresponde al ejercicio 2013</t>
  </si>
  <si>
    <t>Deuda Pública Bruta total al 31 de Diciembre del  2014</t>
  </si>
  <si>
    <t>AL 30 DE JUNIO DEL 2015</t>
  </si>
  <si>
    <t>DEUDA PÚBLICA TOTAL AL 30 DE JUNIO DE 2015</t>
  </si>
  <si>
    <t>FAFEF 2013</t>
  </si>
  <si>
    <t>FAFEF 2014</t>
  </si>
  <si>
    <t>FAFEF 2015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</si>
</sst>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&quot;$&quot;#,##0"/>
    <numFmt numFmtId="174" formatCode="_(&quot;$&quot;* #,##0_);_(&quot;$&quot;* \(#,##0\);_(&quot;$&quot;* &quot;-&quot;??_);_(@_)"/>
    <numFmt numFmtId="175" formatCode="[$-80A]dddd\,\ dd&quot; de &quot;mmmm&quot; de &quot;yyyy"/>
    <numFmt numFmtId="176" formatCode="[$-80A]hh:mm:ss\ AM/PM"/>
    <numFmt numFmtId="177" formatCode="0.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_(* #,##0.0_);_(* \(#,##0.0\);_(* &quot;-&quot;??_);_(@_)"/>
    <numFmt numFmtId="186" formatCode="_(&quot;$&quot;* #,##0.0_);_(&quot;$&quot;* \(#,##0.0\);_(&quot;$&quot;* &quot;-&quot;??_);_(@_)"/>
    <numFmt numFmtId="187" formatCode="_(&quot;$&quot;* #,##0.000_);_(&quot;$&quot;* \(#,##0.000\);_(&quot;$&quot;* &quot;-&quot;??_);_(@_)"/>
    <numFmt numFmtId="188" formatCode="0.0%"/>
    <numFmt numFmtId="189" formatCode="0.000%"/>
    <numFmt numFmtId="190" formatCode="_(* #,##0.000_);_(* \(#,##0.000\);_(* &quot;-&quot;??_);_(@_)"/>
    <numFmt numFmtId="191" formatCode="_(* #,##0.0000_);_(* \(#,##0.0000\);_(* &quot;-&quot;??_);_(@_)"/>
  </numFmts>
  <fonts count="51">
    <font>
      <sz val="11"/>
      <color theme="1"/>
      <name val="Arial"/>
      <family val="2"/>
    </font>
    <font>
      <sz val="11"/>
      <color indexed="8"/>
      <name val="Calibri"/>
      <family val="2"/>
    </font>
    <font>
      <sz val="5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Arial"/>
      <family val="2"/>
    </font>
    <font>
      <b/>
      <sz val="8"/>
      <color indexed="8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b/>
      <sz val="9"/>
      <color theme="1"/>
      <name val="Arial"/>
      <family val="2"/>
    </font>
    <font>
      <b/>
      <sz val="8"/>
      <color theme="1"/>
      <name val="Calibri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/>
      <right style="medium"/>
      <top/>
      <bottom style="thin"/>
    </border>
    <border>
      <left/>
      <right style="medium"/>
      <top/>
      <bottom style="medium"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/>
    </xf>
    <xf numFmtId="0" fontId="44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44" fillId="0" borderId="13" xfId="0" applyFont="1" applyBorder="1" applyAlignment="1">
      <alignment horizontal="center"/>
    </xf>
    <xf numFmtId="0" fontId="44" fillId="0" borderId="13" xfId="0" applyFont="1" applyBorder="1" applyAlignment="1">
      <alignment/>
    </xf>
    <xf numFmtId="173" fontId="44" fillId="0" borderId="13" xfId="0" applyNumberFormat="1" applyFont="1" applyBorder="1" applyAlignment="1">
      <alignment/>
    </xf>
    <xf numFmtId="173" fontId="44" fillId="0" borderId="14" xfId="0" applyNumberFormat="1" applyFont="1" applyBorder="1" applyAlignment="1">
      <alignment/>
    </xf>
    <xf numFmtId="3" fontId="45" fillId="0" borderId="11" xfId="0" applyNumberFormat="1" applyFont="1" applyBorder="1" applyAlignment="1">
      <alignment/>
    </xf>
    <xf numFmtId="0" fontId="45" fillId="0" borderId="11" xfId="0" applyFont="1" applyBorder="1" applyAlignment="1">
      <alignment horizontal="center"/>
    </xf>
    <xf numFmtId="3" fontId="45" fillId="0" borderId="15" xfId="0" applyNumberFormat="1" applyFont="1" applyBorder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/>
    </xf>
    <xf numFmtId="172" fontId="45" fillId="0" borderId="16" xfId="42" applyNumberFormat="1" applyFont="1" applyBorder="1" applyAlignment="1">
      <alignment/>
    </xf>
    <xf numFmtId="0" fontId="45" fillId="0" borderId="16" xfId="0" applyFont="1" applyBorder="1" applyAlignment="1">
      <alignment/>
    </xf>
    <xf numFmtId="3" fontId="45" fillId="0" borderId="10" xfId="0" applyNumberFormat="1" applyFont="1" applyBorder="1" applyAlignment="1">
      <alignment/>
    </xf>
    <xf numFmtId="3" fontId="45" fillId="0" borderId="16" xfId="0" applyNumberFormat="1" applyFont="1" applyBorder="1" applyAlignment="1">
      <alignment/>
    </xf>
    <xf numFmtId="172" fontId="45" fillId="0" borderId="10" xfId="42" applyNumberFormat="1" applyFont="1" applyBorder="1" applyAlignment="1">
      <alignment/>
    </xf>
    <xf numFmtId="172" fontId="46" fillId="0" borderId="10" xfId="42" applyNumberFormat="1" applyFont="1" applyBorder="1" applyAlignment="1">
      <alignment/>
    </xf>
    <xf numFmtId="0" fontId="46" fillId="0" borderId="10" xfId="0" applyFont="1" applyBorder="1" applyAlignment="1">
      <alignment horizontal="center"/>
    </xf>
    <xf numFmtId="172" fontId="46" fillId="0" borderId="16" xfId="42" applyNumberFormat="1" applyFont="1" applyBorder="1" applyAlignment="1">
      <alignment/>
    </xf>
    <xf numFmtId="0" fontId="46" fillId="0" borderId="17" xfId="0" applyFont="1" applyBorder="1" applyAlignment="1">
      <alignment/>
    </xf>
    <xf numFmtId="174" fontId="46" fillId="0" borderId="18" xfId="44" applyNumberFormat="1" applyFont="1" applyBorder="1" applyAlignment="1">
      <alignment/>
    </xf>
    <xf numFmtId="0" fontId="44" fillId="4" borderId="19" xfId="0" applyFont="1" applyFill="1" applyBorder="1" applyAlignment="1">
      <alignment/>
    </xf>
    <xf numFmtId="3" fontId="27" fillId="0" borderId="18" xfId="44" applyNumberFormat="1" applyFont="1" applyBorder="1" applyAlignment="1">
      <alignment/>
    </xf>
    <xf numFmtId="0" fontId="45" fillId="0" borderId="17" xfId="0" applyFont="1" applyBorder="1" applyAlignment="1">
      <alignment/>
    </xf>
    <xf numFmtId="3" fontId="45" fillId="0" borderId="18" xfId="44" applyNumberFormat="1" applyFont="1" applyBorder="1" applyAlignment="1">
      <alignment/>
    </xf>
    <xf numFmtId="3" fontId="45" fillId="0" borderId="20" xfId="44" applyNumberFormat="1" applyFont="1" applyBorder="1" applyAlignment="1">
      <alignment/>
    </xf>
    <xf numFmtId="0" fontId="47" fillId="0" borderId="21" xfId="0" applyFont="1" applyBorder="1" applyAlignment="1">
      <alignment/>
    </xf>
    <xf numFmtId="0" fontId="47" fillId="0" borderId="22" xfId="0" applyFont="1" applyBorder="1" applyAlignment="1">
      <alignment/>
    </xf>
    <xf numFmtId="0" fontId="44" fillId="0" borderId="23" xfId="0" applyFont="1" applyBorder="1" applyAlignment="1">
      <alignment horizontal="right"/>
    </xf>
    <xf numFmtId="0" fontId="46" fillId="0" borderId="24" xfId="0" applyFont="1" applyBorder="1" applyAlignment="1">
      <alignment/>
    </xf>
    <xf numFmtId="9" fontId="46" fillId="0" borderId="24" xfId="57" applyFont="1" applyBorder="1" applyAlignment="1">
      <alignment horizontal="center"/>
    </xf>
    <xf numFmtId="3" fontId="46" fillId="0" borderId="24" xfId="0" applyNumberFormat="1" applyFont="1" applyBorder="1" applyAlignment="1">
      <alignment horizontal="right"/>
    </xf>
    <xf numFmtId="10" fontId="45" fillId="0" borderId="25" xfId="0" applyNumberFormat="1" applyFont="1" applyBorder="1" applyAlignment="1">
      <alignment/>
    </xf>
    <xf numFmtId="172" fontId="46" fillId="0" borderId="26" xfId="42" applyNumberFormat="1" applyFont="1" applyBorder="1" applyAlignment="1">
      <alignment horizontal="right"/>
    </xf>
    <xf numFmtId="10" fontId="45" fillId="0" borderId="27" xfId="0" applyNumberFormat="1" applyFont="1" applyBorder="1" applyAlignment="1">
      <alignment/>
    </xf>
    <xf numFmtId="0" fontId="44" fillId="0" borderId="0" xfId="0" applyFont="1" applyAlignment="1">
      <alignment horizontal="center"/>
    </xf>
    <xf numFmtId="0" fontId="47" fillId="0" borderId="28" xfId="0" applyFont="1" applyBorder="1" applyAlignment="1">
      <alignment horizontal="left"/>
    </xf>
    <xf numFmtId="0" fontId="0" fillId="0" borderId="0" xfId="0" applyAlignment="1">
      <alignment wrapText="1"/>
    </xf>
    <xf numFmtId="0" fontId="48" fillId="0" borderId="0" xfId="0" applyFont="1" applyAlignment="1">
      <alignment/>
    </xf>
    <xf numFmtId="0" fontId="46" fillId="4" borderId="29" xfId="0" applyFont="1" applyFill="1" applyBorder="1" applyAlignment="1">
      <alignment horizontal="center"/>
    </xf>
    <xf numFmtId="0" fontId="46" fillId="4" borderId="25" xfId="0" applyFont="1" applyFill="1" applyBorder="1" applyAlignment="1">
      <alignment horizontal="center"/>
    </xf>
    <xf numFmtId="0" fontId="49" fillId="0" borderId="0" xfId="0" applyFont="1" applyAlignment="1">
      <alignment/>
    </xf>
    <xf numFmtId="0" fontId="45" fillId="0" borderId="17" xfId="0" applyFont="1" applyBorder="1" applyAlignment="1">
      <alignment horizontal="left"/>
    </xf>
    <xf numFmtId="0" fontId="46" fillId="4" borderId="14" xfId="0" applyFont="1" applyFill="1" applyBorder="1" applyAlignment="1">
      <alignment horizontal="center" vertical="center" wrapText="1"/>
    </xf>
    <xf numFmtId="0" fontId="46" fillId="4" borderId="30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/>
    </xf>
    <xf numFmtId="0" fontId="50" fillId="0" borderId="0" xfId="0" applyFont="1" applyAlignment="1">
      <alignment horizontal="center"/>
    </xf>
    <xf numFmtId="0" fontId="44" fillId="4" borderId="17" xfId="0" applyFont="1" applyFill="1" applyBorder="1" applyAlignment="1">
      <alignment/>
    </xf>
    <xf numFmtId="0" fontId="46" fillId="4" borderId="18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7" xfId="0" applyBorder="1" applyAlignment="1">
      <alignment/>
    </xf>
    <xf numFmtId="174" fontId="27" fillId="0" borderId="18" xfId="44" applyNumberFormat="1" applyFont="1" applyBorder="1" applyAlignment="1">
      <alignment/>
    </xf>
    <xf numFmtId="174" fontId="45" fillId="0" borderId="18" xfId="44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172" fontId="45" fillId="33" borderId="10" xfId="42" applyNumberFormat="1" applyFont="1" applyFill="1" applyBorder="1" applyAlignment="1">
      <alignment/>
    </xf>
    <xf numFmtId="0" fontId="0" fillId="0" borderId="10" xfId="0" applyBorder="1" applyAlignment="1">
      <alignment horizontal="center"/>
    </xf>
    <xf numFmtId="174" fontId="45" fillId="33" borderId="18" xfId="44" applyNumberFormat="1" applyFont="1" applyFill="1" applyBorder="1" applyAlignment="1">
      <alignment/>
    </xf>
    <xf numFmtId="172" fontId="0" fillId="0" borderId="0" xfId="0" applyNumberFormat="1" applyAlignment="1">
      <alignment/>
    </xf>
    <xf numFmtId="0" fontId="45" fillId="33" borderId="10" xfId="0" applyFont="1" applyFill="1" applyBorder="1" applyAlignment="1">
      <alignment horizontal="center"/>
    </xf>
    <xf numFmtId="3" fontId="45" fillId="33" borderId="10" xfId="0" applyNumberFormat="1" applyFont="1" applyFill="1" applyBorder="1" applyAlignment="1">
      <alignment/>
    </xf>
    <xf numFmtId="3" fontId="45" fillId="33" borderId="16" xfId="0" applyNumberFormat="1" applyFont="1" applyFill="1" applyBorder="1" applyAlignment="1">
      <alignment/>
    </xf>
    <xf numFmtId="172" fontId="44" fillId="0" borderId="0" xfId="0" applyNumberFormat="1" applyFont="1" applyAlignment="1">
      <alignment/>
    </xf>
    <xf numFmtId="0" fontId="0" fillId="0" borderId="31" xfId="0" applyBorder="1" applyAlignment="1">
      <alignment/>
    </xf>
    <xf numFmtId="9" fontId="0" fillId="0" borderId="0" xfId="57" applyFont="1" applyAlignment="1">
      <alignment/>
    </xf>
    <xf numFmtId="10" fontId="0" fillId="0" borderId="0" xfId="57" applyNumberFormat="1" applyFont="1" applyAlignment="1">
      <alignment/>
    </xf>
    <xf numFmtId="10" fontId="46" fillId="4" borderId="32" xfId="57" applyNumberFormat="1" applyFont="1" applyFill="1" applyBorder="1" applyAlignment="1">
      <alignment horizontal="center"/>
    </xf>
    <xf numFmtId="10" fontId="46" fillId="4" borderId="33" xfId="57" applyNumberFormat="1" applyFont="1" applyFill="1" applyBorder="1" applyAlignment="1">
      <alignment horizontal="center"/>
    </xf>
    <xf numFmtId="10" fontId="45" fillId="0" borderId="34" xfId="57" applyNumberFormat="1" applyFont="1" applyBorder="1" applyAlignment="1">
      <alignment/>
    </xf>
    <xf numFmtId="10" fontId="45" fillId="0" borderId="35" xfId="57" applyNumberFormat="1" applyFont="1" applyBorder="1" applyAlignment="1">
      <alignment/>
    </xf>
    <xf numFmtId="10" fontId="46" fillId="0" borderId="35" xfId="57" applyNumberFormat="1" applyFont="1" applyBorder="1" applyAlignment="1">
      <alignment/>
    </xf>
    <xf numFmtId="10" fontId="44" fillId="0" borderId="30" xfId="57" applyNumberFormat="1" applyFont="1" applyBorder="1" applyAlignment="1">
      <alignment/>
    </xf>
    <xf numFmtId="174" fontId="0" fillId="0" borderId="36" xfId="44" applyNumberFormat="1" applyFont="1" applyBorder="1" applyAlignment="1">
      <alignment/>
    </xf>
    <xf numFmtId="14" fontId="0" fillId="0" borderId="0" xfId="0" applyNumberFormat="1" applyAlignment="1">
      <alignment/>
    </xf>
    <xf numFmtId="0" fontId="50" fillId="0" borderId="0" xfId="0" applyFont="1" applyAlignment="1">
      <alignment horizontal="center"/>
    </xf>
    <xf numFmtId="0" fontId="46" fillId="4" borderId="15" xfId="0" applyFont="1" applyFill="1" applyBorder="1" applyAlignment="1">
      <alignment horizontal="center"/>
    </xf>
    <xf numFmtId="0" fontId="46" fillId="4" borderId="37" xfId="0" applyFont="1" applyFill="1" applyBorder="1" applyAlignment="1">
      <alignment horizontal="center"/>
    </xf>
    <xf numFmtId="0" fontId="46" fillId="4" borderId="16" xfId="0" applyFont="1" applyFill="1" applyBorder="1" applyAlignment="1">
      <alignment horizontal="center"/>
    </xf>
    <xf numFmtId="0" fontId="46" fillId="4" borderId="38" xfId="0" applyFont="1" applyFill="1" applyBorder="1" applyAlignment="1">
      <alignment horizontal="center"/>
    </xf>
    <xf numFmtId="0" fontId="46" fillId="4" borderId="31" xfId="0" applyFont="1" applyFill="1" applyBorder="1" applyAlignment="1">
      <alignment horizontal="center" vertical="center" wrapText="1"/>
    </xf>
    <xf numFmtId="0" fontId="45" fillId="0" borderId="12" xfId="0" applyFont="1" applyBorder="1" applyAlignment="1">
      <alignment vertical="center" wrapText="1"/>
    </xf>
    <xf numFmtId="0" fontId="45" fillId="0" borderId="22" xfId="0" applyFont="1" applyBorder="1" applyAlignment="1">
      <alignment vertical="center" wrapText="1"/>
    </xf>
    <xf numFmtId="0" fontId="46" fillId="4" borderId="11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25" xfId="0" applyFont="1" applyBorder="1" applyAlignment="1">
      <alignment horizontal="center" vertical="center"/>
    </xf>
    <xf numFmtId="0" fontId="46" fillId="4" borderId="11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0" fontId="45" fillId="0" borderId="25" xfId="0" applyFont="1" applyBorder="1" applyAlignment="1">
      <alignment vertical="center" wrapText="1"/>
    </xf>
    <xf numFmtId="0" fontId="44" fillId="0" borderId="36" xfId="0" applyFont="1" applyBorder="1" applyAlignment="1">
      <alignment horizontal="center"/>
    </xf>
    <xf numFmtId="0" fontId="45" fillId="0" borderId="10" xfId="0" applyFont="1" applyBorder="1" applyAlignment="1">
      <alignment vertical="center"/>
    </xf>
    <xf numFmtId="0" fontId="45" fillId="0" borderId="25" xfId="0" applyFont="1" applyBorder="1" applyAlignment="1">
      <alignment vertical="center"/>
    </xf>
    <xf numFmtId="0" fontId="46" fillId="4" borderId="39" xfId="0" applyFont="1" applyFill="1" applyBorder="1" applyAlignment="1">
      <alignment horizontal="center"/>
    </xf>
    <xf numFmtId="0" fontId="46" fillId="4" borderId="26" xfId="0" applyFont="1" applyFill="1" applyBorder="1" applyAlignment="1">
      <alignment horizontal="center"/>
    </xf>
    <xf numFmtId="0" fontId="44" fillId="0" borderId="40" xfId="0" applyFont="1" applyBorder="1" applyAlignment="1">
      <alignment horizontal="center"/>
    </xf>
    <xf numFmtId="0" fontId="4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o\Desktop\FORMATO%20DE%20INT&#180;S\MANT.%20DEUDA%202015\MANT.%20DEUDA%2020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UDA DIRECTA"/>
      <sheetName val="QUIROGRAFARIOS"/>
      <sheetName val="ANT. EXT."/>
      <sheetName val="SALDO A CARGO"/>
      <sheetName val="HONORARIOS PRON"/>
      <sheetName val="Sheet1"/>
    </sheetNames>
    <sheetDataSet>
      <sheetData sheetId="0">
        <row r="17">
          <cell r="F17">
            <v>46327661.73</v>
          </cell>
        </row>
        <row r="33">
          <cell r="F33">
            <v>16166093.75</v>
          </cell>
        </row>
        <row r="41">
          <cell r="F41">
            <v>14548389.659999996</v>
          </cell>
        </row>
        <row r="65">
          <cell r="F65">
            <v>21279093.37</v>
          </cell>
        </row>
        <row r="73">
          <cell r="F73">
            <v>46470145.669999994</v>
          </cell>
        </row>
        <row r="92">
          <cell r="F92">
            <v>62715026.19</v>
          </cell>
        </row>
        <row r="109">
          <cell r="F109">
            <v>16305433.48</v>
          </cell>
        </row>
        <row r="117">
          <cell r="F117">
            <v>9301841.94</v>
          </cell>
        </row>
        <row r="125">
          <cell r="F125">
            <v>3430627.77</v>
          </cell>
        </row>
        <row r="133">
          <cell r="F133">
            <v>19022281.110000003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showGridLines="0" tabSelected="1" zoomScale="86" zoomScaleNormal="86" zoomScalePageLayoutView="0" workbookViewId="0" topLeftCell="A37">
      <selection activeCell="J67" sqref="J67"/>
    </sheetView>
  </sheetViews>
  <sheetFormatPr defaultColWidth="9.00390625" defaultRowHeight="14.25"/>
  <cols>
    <col min="1" max="1" width="12.75390625" style="0" customWidth="1"/>
    <col min="2" max="2" width="9.00390625" style="5" customWidth="1"/>
    <col min="3" max="3" width="10.625" style="5" customWidth="1"/>
    <col min="4" max="4" width="21.125" style="0" customWidth="1"/>
    <col min="5" max="5" width="16.375" style="0" customWidth="1"/>
    <col min="6" max="6" width="17.125" style="0" customWidth="1"/>
    <col min="7" max="7" width="13.00390625" style="5" customWidth="1"/>
    <col min="8" max="9" width="15.00390625" style="0" customWidth="1"/>
    <col min="10" max="10" width="15.125" style="74" customWidth="1"/>
  </cols>
  <sheetData>
    <row r="1" spans="1:10" ht="15.75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</row>
    <row r="2" spans="1:10" ht="15.75">
      <c r="A2" s="83" t="s">
        <v>51</v>
      </c>
      <c r="B2" s="83"/>
      <c r="C2" s="83"/>
      <c r="D2" s="83"/>
      <c r="E2" s="83"/>
      <c r="F2" s="83"/>
      <c r="G2" s="83"/>
      <c r="H2" s="83"/>
      <c r="I2" s="83"/>
      <c r="J2" s="83"/>
    </row>
    <row r="3" spans="1:10" ht="15.75">
      <c r="A3" s="83" t="s">
        <v>62</v>
      </c>
      <c r="B3" s="83"/>
      <c r="C3" s="83"/>
      <c r="D3" s="83"/>
      <c r="E3" s="83"/>
      <c r="F3" s="83"/>
      <c r="G3" s="83"/>
      <c r="H3" s="83"/>
      <c r="I3" s="83"/>
      <c r="J3" s="83"/>
    </row>
    <row r="4" spans="1:10" ht="18" customHeight="1" thickBot="1">
      <c r="A4" s="97" t="s">
        <v>45</v>
      </c>
      <c r="B4" s="97"/>
      <c r="C4" s="97"/>
      <c r="D4" s="97"/>
      <c r="E4" s="97"/>
      <c r="F4" s="97"/>
      <c r="G4" s="97"/>
      <c r="H4" s="97"/>
      <c r="I4" s="97"/>
      <c r="J4" s="97"/>
    </row>
    <row r="5" spans="1:10" ht="14.25">
      <c r="A5" s="88" t="s">
        <v>52</v>
      </c>
      <c r="B5" s="91" t="s">
        <v>1</v>
      </c>
      <c r="C5" s="91" t="s">
        <v>2</v>
      </c>
      <c r="D5" s="94" t="s">
        <v>36</v>
      </c>
      <c r="E5" s="91" t="s">
        <v>3</v>
      </c>
      <c r="F5" s="94" t="s">
        <v>37</v>
      </c>
      <c r="G5" s="91" t="s">
        <v>6</v>
      </c>
      <c r="H5" s="94" t="s">
        <v>38</v>
      </c>
      <c r="I5" s="84" t="s">
        <v>7</v>
      </c>
      <c r="J5" s="85"/>
    </row>
    <row r="6" spans="1:10" ht="14.25">
      <c r="A6" s="89"/>
      <c r="B6" s="92"/>
      <c r="C6" s="92"/>
      <c r="D6" s="95"/>
      <c r="E6" s="98"/>
      <c r="F6" s="95"/>
      <c r="G6" s="92"/>
      <c r="H6" s="95"/>
      <c r="I6" s="86" t="s">
        <v>34</v>
      </c>
      <c r="J6" s="87"/>
    </row>
    <row r="7" spans="1:10" ht="14.25">
      <c r="A7" s="89"/>
      <c r="B7" s="92"/>
      <c r="C7" s="92"/>
      <c r="D7" s="95"/>
      <c r="E7" s="98"/>
      <c r="F7" s="95"/>
      <c r="G7" s="92"/>
      <c r="H7" s="95"/>
      <c r="I7" s="86" t="s">
        <v>35</v>
      </c>
      <c r="J7" s="87"/>
    </row>
    <row r="8" spans="1:10" ht="14.25">
      <c r="A8" s="89"/>
      <c r="B8" s="92"/>
      <c r="C8" s="92"/>
      <c r="D8" s="95"/>
      <c r="E8" s="98"/>
      <c r="F8" s="95"/>
      <c r="G8" s="92"/>
      <c r="H8" s="95"/>
      <c r="I8" s="100" t="s">
        <v>8</v>
      </c>
      <c r="J8" s="101"/>
    </row>
    <row r="9" spans="1:10" ht="25.5" customHeight="1">
      <c r="A9" s="89"/>
      <c r="B9" s="92"/>
      <c r="C9" s="92"/>
      <c r="D9" s="95"/>
      <c r="E9" s="98"/>
      <c r="F9" s="95"/>
      <c r="G9" s="92"/>
      <c r="H9" s="95"/>
      <c r="I9" s="47" t="s">
        <v>10</v>
      </c>
      <c r="J9" s="75" t="s">
        <v>11</v>
      </c>
    </row>
    <row r="10" spans="1:10" ht="18.75" customHeight="1" thickBot="1">
      <c r="A10" s="90"/>
      <c r="B10" s="93"/>
      <c r="C10" s="93"/>
      <c r="D10" s="96"/>
      <c r="E10" s="99"/>
      <c r="F10" s="96"/>
      <c r="G10" s="93"/>
      <c r="H10" s="96"/>
      <c r="I10" s="48" t="s">
        <v>9</v>
      </c>
      <c r="J10" s="76" t="s">
        <v>12</v>
      </c>
    </row>
    <row r="11" spans="1:12" ht="14.25">
      <c r="A11" s="72" t="s">
        <v>53</v>
      </c>
      <c r="B11" s="8">
        <v>20</v>
      </c>
      <c r="C11" s="8" t="s">
        <v>14</v>
      </c>
      <c r="D11" s="57" t="s">
        <v>15</v>
      </c>
      <c r="E11" s="57" t="s">
        <v>16</v>
      </c>
      <c r="F11" s="14">
        <v>931075411</v>
      </c>
      <c r="G11" s="15" t="s">
        <v>66</v>
      </c>
      <c r="H11" s="14">
        <f>+'[1]DEUDA DIRECTA'!$F$17</f>
        <v>46327661.73</v>
      </c>
      <c r="I11" s="16">
        <f>+H11</f>
        <v>46327661.73</v>
      </c>
      <c r="J11" s="77">
        <f>I11/F11</f>
        <v>0.04975715305406126</v>
      </c>
      <c r="K11" s="73"/>
      <c r="L11" s="74"/>
    </row>
    <row r="12" spans="1:10" ht="14.25">
      <c r="A12" s="9" t="s">
        <v>13</v>
      </c>
      <c r="B12" s="6"/>
      <c r="C12" s="6"/>
      <c r="D12" s="58"/>
      <c r="E12" s="58" t="s">
        <v>19</v>
      </c>
      <c r="F12" s="17"/>
      <c r="G12" s="18" t="s">
        <v>19</v>
      </c>
      <c r="H12" s="23" t="s">
        <v>19</v>
      </c>
      <c r="I12" s="19" t="s">
        <v>19</v>
      </c>
      <c r="J12" s="78" t="s">
        <v>19</v>
      </c>
    </row>
    <row r="13" spans="1:10" ht="9.75" customHeight="1">
      <c r="A13" s="9"/>
      <c r="B13" s="6"/>
      <c r="C13" s="6"/>
      <c r="D13" s="58"/>
      <c r="E13" s="58"/>
      <c r="F13" s="17"/>
      <c r="G13" s="18"/>
      <c r="H13" s="17"/>
      <c r="I13" s="20"/>
      <c r="J13" s="78"/>
    </row>
    <row r="14" spans="1:10" ht="14.25">
      <c r="A14" s="62" t="s">
        <v>53</v>
      </c>
      <c r="B14" s="6"/>
      <c r="C14" s="6"/>
      <c r="D14" s="58"/>
      <c r="E14" s="58"/>
      <c r="F14" s="17"/>
      <c r="G14" s="18"/>
      <c r="H14" s="17"/>
      <c r="I14" s="20"/>
      <c r="J14" s="78"/>
    </row>
    <row r="15" spans="1:12" ht="14.25">
      <c r="A15" s="9" t="s">
        <v>13</v>
      </c>
      <c r="B15" s="6">
        <v>12</v>
      </c>
      <c r="C15" s="6">
        <v>5.1745</v>
      </c>
      <c r="D15" s="58" t="s">
        <v>17</v>
      </c>
      <c r="E15" s="58" t="s">
        <v>18</v>
      </c>
      <c r="F15" s="21">
        <v>276158700</v>
      </c>
      <c r="G15" s="18" t="s">
        <v>66</v>
      </c>
      <c r="H15" s="21">
        <f>+'[1]DEUDA DIRECTA'!$F$41</f>
        <v>14548389.659999996</v>
      </c>
      <c r="I15" s="22">
        <f>+H15</f>
        <v>14548389.659999996</v>
      </c>
      <c r="J15" s="78">
        <f>I15/F15</f>
        <v>0.05268126501174867</v>
      </c>
      <c r="L15" s="74"/>
    </row>
    <row r="16" spans="1:10" ht="10.5" customHeight="1">
      <c r="A16" s="9"/>
      <c r="B16" s="6"/>
      <c r="C16" s="6"/>
      <c r="D16" s="58"/>
      <c r="E16" s="58"/>
      <c r="F16" s="17"/>
      <c r="G16" s="18" t="s">
        <v>19</v>
      </c>
      <c r="H16" s="23" t="s">
        <v>19</v>
      </c>
      <c r="I16" s="20"/>
      <c r="J16" s="78"/>
    </row>
    <row r="17" spans="1:10" ht="14.25">
      <c r="A17" s="62" t="s">
        <v>54</v>
      </c>
      <c r="B17" s="6"/>
      <c r="C17" s="6"/>
      <c r="D17" s="58"/>
      <c r="E17" s="58"/>
      <c r="F17" s="17"/>
      <c r="G17" s="18"/>
      <c r="H17" s="17"/>
      <c r="I17" s="20"/>
      <c r="J17" s="78"/>
    </row>
    <row r="18" spans="1:10" ht="14.25">
      <c r="A18" s="9" t="s">
        <v>13</v>
      </c>
      <c r="B18" s="6">
        <v>15</v>
      </c>
      <c r="C18" s="7">
        <v>9.2</v>
      </c>
      <c r="D18" s="58" t="s">
        <v>20</v>
      </c>
      <c r="E18" s="58" t="s">
        <v>21</v>
      </c>
      <c r="F18" s="21">
        <v>350000000</v>
      </c>
      <c r="G18" s="18" t="s">
        <v>66</v>
      </c>
      <c r="H18" s="21">
        <v>15241729</v>
      </c>
      <c r="I18" s="22">
        <f>+H18+H19</f>
        <v>18728674</v>
      </c>
      <c r="J18" s="78">
        <f>I18/F18</f>
        <v>0.05351049714285714</v>
      </c>
    </row>
    <row r="19" spans="1:10" ht="14.25">
      <c r="A19" s="9"/>
      <c r="B19" s="6"/>
      <c r="C19" s="6"/>
      <c r="D19" s="58"/>
      <c r="E19" s="58"/>
      <c r="F19" s="17"/>
      <c r="G19" s="18" t="s">
        <v>65</v>
      </c>
      <c r="H19" s="23">
        <v>3486945</v>
      </c>
      <c r="I19" s="20"/>
      <c r="J19" s="78"/>
    </row>
    <row r="20" spans="1:10" ht="14.25">
      <c r="A20" s="62" t="s">
        <v>54</v>
      </c>
      <c r="B20" s="6"/>
      <c r="C20" s="6"/>
      <c r="D20" s="58"/>
      <c r="E20" s="58"/>
      <c r="F20" s="21"/>
      <c r="G20" s="18"/>
      <c r="H20" s="21"/>
      <c r="I20" s="22"/>
      <c r="J20" s="78"/>
    </row>
    <row r="21" spans="1:10" ht="14.25">
      <c r="A21" s="9" t="s">
        <v>13</v>
      </c>
      <c r="B21" s="6">
        <v>20</v>
      </c>
      <c r="C21" s="6" t="s">
        <v>14</v>
      </c>
      <c r="D21" s="58" t="s">
        <v>22</v>
      </c>
      <c r="E21" s="58" t="s">
        <v>21</v>
      </c>
      <c r="F21" s="21">
        <v>200000000</v>
      </c>
      <c r="G21" s="18" t="s">
        <v>66</v>
      </c>
      <c r="H21" s="21">
        <v>6893088</v>
      </c>
      <c r="I21" s="22">
        <f>+H21+H22</f>
        <v>7383598</v>
      </c>
      <c r="J21" s="78">
        <f>I21/F21</f>
        <v>0.03691799</v>
      </c>
    </row>
    <row r="22" spans="1:10" ht="14.25">
      <c r="A22" s="9"/>
      <c r="B22" s="6"/>
      <c r="C22" s="6"/>
      <c r="D22" s="58"/>
      <c r="E22" s="58"/>
      <c r="F22" s="21"/>
      <c r="G22" s="18" t="s">
        <v>65</v>
      </c>
      <c r="H22" s="21">
        <v>490510</v>
      </c>
      <c r="I22" s="22"/>
      <c r="J22" s="78"/>
    </row>
    <row r="23" spans="1:10" ht="14.25">
      <c r="A23" s="9"/>
      <c r="B23" s="6"/>
      <c r="C23" s="6"/>
      <c r="D23" s="58"/>
      <c r="E23" s="58"/>
      <c r="F23" s="21"/>
      <c r="G23" s="18"/>
      <c r="H23" s="21"/>
      <c r="I23" s="22"/>
      <c r="J23" s="78"/>
    </row>
    <row r="24" spans="1:10" ht="14.25">
      <c r="A24" s="62" t="s">
        <v>53</v>
      </c>
      <c r="B24" s="6"/>
      <c r="C24" s="6"/>
      <c r="D24" s="58"/>
      <c r="E24" s="58"/>
      <c r="F24" s="21"/>
      <c r="G24" s="68" t="s">
        <v>19</v>
      </c>
      <c r="H24" s="69" t="s">
        <v>19</v>
      </c>
      <c r="I24" s="70" t="s">
        <v>19</v>
      </c>
      <c r="J24" s="78"/>
    </row>
    <row r="25" spans="1:10" ht="14.25">
      <c r="A25" s="9" t="s">
        <v>13</v>
      </c>
      <c r="B25" s="6">
        <v>20</v>
      </c>
      <c r="C25" s="6" t="s">
        <v>23</v>
      </c>
      <c r="D25" s="63" t="s">
        <v>55</v>
      </c>
      <c r="E25" s="58" t="s">
        <v>21</v>
      </c>
      <c r="F25" s="21">
        <v>1224000000</v>
      </c>
      <c r="G25" s="18" t="s">
        <v>66</v>
      </c>
      <c r="H25" s="21">
        <v>38600651</v>
      </c>
      <c r="I25" s="22">
        <f>SUM(H25:H26)</f>
        <v>50298260</v>
      </c>
      <c r="J25" s="78">
        <f>I25/F25</f>
        <v>0.04109334967320261</v>
      </c>
    </row>
    <row r="26" spans="1:10" ht="14.25">
      <c r="A26" s="9"/>
      <c r="B26" s="6"/>
      <c r="C26" s="6"/>
      <c r="D26" s="58"/>
      <c r="E26" s="58"/>
      <c r="F26" s="21"/>
      <c r="G26" s="18" t="s">
        <v>65</v>
      </c>
      <c r="H26" s="21">
        <v>11697609</v>
      </c>
      <c r="I26" s="22"/>
      <c r="J26" s="78"/>
    </row>
    <row r="27" spans="1:10" ht="14.25">
      <c r="A27" s="9"/>
      <c r="B27" s="6"/>
      <c r="C27" s="6"/>
      <c r="D27" s="58"/>
      <c r="E27" s="58"/>
      <c r="F27" s="21"/>
      <c r="G27" s="18" t="s">
        <v>19</v>
      </c>
      <c r="H27" s="21" t="s">
        <v>19</v>
      </c>
      <c r="I27" s="22"/>
      <c r="J27" s="78"/>
    </row>
    <row r="28" spans="1:10" ht="14.25">
      <c r="A28" s="62" t="s">
        <v>53</v>
      </c>
      <c r="B28" s="6"/>
      <c r="C28" s="6"/>
      <c r="D28" s="58"/>
      <c r="E28" s="58"/>
      <c r="F28" s="21"/>
      <c r="G28" s="18"/>
      <c r="H28" s="21"/>
      <c r="I28" s="22"/>
      <c r="J28" s="78"/>
    </row>
    <row r="29" spans="1:10" ht="14.25">
      <c r="A29" s="9" t="s">
        <v>13</v>
      </c>
      <c r="B29" s="6">
        <v>20</v>
      </c>
      <c r="C29" s="6" t="s">
        <v>23</v>
      </c>
      <c r="D29" s="63" t="s">
        <v>55</v>
      </c>
      <c r="E29" s="58" t="s">
        <v>24</v>
      </c>
      <c r="F29" s="21">
        <v>1223958839</v>
      </c>
      <c r="G29" s="18" t="s">
        <v>66</v>
      </c>
      <c r="H29" s="21">
        <f>+'[1]DEUDA DIRECTA'!$F$92</f>
        <v>62715026.19</v>
      </c>
      <c r="I29" s="22">
        <f>+H29</f>
        <v>62715026.19</v>
      </c>
      <c r="J29" s="78">
        <f>I29/F29</f>
        <v>0.051239489590384824</v>
      </c>
    </row>
    <row r="30" spans="1:10" ht="14.25">
      <c r="A30" s="9"/>
      <c r="B30" s="6"/>
      <c r="C30" s="6"/>
      <c r="D30" s="58"/>
      <c r="E30" s="58"/>
      <c r="F30" s="21"/>
      <c r="G30" s="18" t="s">
        <v>19</v>
      </c>
      <c r="H30" s="21" t="s">
        <v>19</v>
      </c>
      <c r="I30" s="22"/>
      <c r="J30" s="78"/>
    </row>
    <row r="31" spans="1:10" ht="14.25">
      <c r="A31" s="62" t="s">
        <v>53</v>
      </c>
      <c r="B31" s="6"/>
      <c r="C31" s="6"/>
      <c r="D31" s="58"/>
      <c r="E31" s="58"/>
      <c r="F31" s="21"/>
      <c r="G31" s="18"/>
      <c r="H31" s="21"/>
      <c r="I31" s="22"/>
      <c r="J31" s="78"/>
    </row>
    <row r="32" spans="1:10" ht="14.25">
      <c r="A32" s="9" t="s">
        <v>13</v>
      </c>
      <c r="B32" s="6">
        <v>20</v>
      </c>
      <c r="C32" s="6" t="s">
        <v>25</v>
      </c>
      <c r="D32" s="58" t="s">
        <v>26</v>
      </c>
      <c r="E32" s="58" t="s">
        <v>24</v>
      </c>
      <c r="F32" s="21">
        <v>1156866731</v>
      </c>
      <c r="G32" s="18" t="s">
        <v>66</v>
      </c>
      <c r="H32" s="21">
        <v>41372656.15</v>
      </c>
      <c r="I32" s="22">
        <f>SUM(H32:H34)</f>
        <v>58129497.15</v>
      </c>
      <c r="J32" s="78">
        <f>I32/F32</f>
        <v>0.05024735831045348</v>
      </c>
    </row>
    <row r="33" spans="1:10" ht="14.25">
      <c r="A33" s="9"/>
      <c r="B33" s="6"/>
      <c r="C33" s="6"/>
      <c r="D33" s="58"/>
      <c r="E33" s="58"/>
      <c r="F33" s="21"/>
      <c r="G33" s="18" t="s">
        <v>64</v>
      </c>
      <c r="H33" s="21">
        <v>25632</v>
      </c>
      <c r="I33" s="22"/>
      <c r="J33" s="78"/>
    </row>
    <row r="34" spans="1:10" ht="14.25">
      <c r="A34" s="62" t="s">
        <v>53</v>
      </c>
      <c r="B34" s="6"/>
      <c r="C34" s="6"/>
      <c r="D34" s="58"/>
      <c r="E34" s="58"/>
      <c r="F34" s="21"/>
      <c r="G34" s="18" t="s">
        <v>65</v>
      </c>
      <c r="H34" s="21">
        <v>16731209</v>
      </c>
      <c r="I34" s="22"/>
      <c r="J34" s="78"/>
    </row>
    <row r="35" spans="1:10" ht="14.25">
      <c r="A35" s="9" t="s">
        <v>13</v>
      </c>
      <c r="B35" s="6">
        <v>20</v>
      </c>
      <c r="C35" s="6" t="s">
        <v>27</v>
      </c>
      <c r="D35" s="58" t="s">
        <v>28</v>
      </c>
      <c r="E35" s="58" t="s">
        <v>16</v>
      </c>
      <c r="F35" s="21">
        <v>415778159</v>
      </c>
      <c r="G35" s="18" t="s">
        <v>66</v>
      </c>
      <c r="H35" s="21">
        <f>+'[1]DEUDA DIRECTA'!$F$109</f>
        <v>16305433.48</v>
      </c>
      <c r="I35" s="22">
        <f>+H35</f>
        <v>16305433.48</v>
      </c>
      <c r="J35" s="78">
        <f>I35/F35</f>
        <v>0.039216666693644195</v>
      </c>
    </row>
    <row r="36" spans="1:10" ht="14.25">
      <c r="A36" s="9"/>
      <c r="B36" s="6"/>
      <c r="C36" s="6"/>
      <c r="D36" s="58"/>
      <c r="E36" s="58"/>
      <c r="F36" s="17"/>
      <c r="G36" s="18" t="s">
        <v>19</v>
      </c>
      <c r="H36" s="23" t="s">
        <v>19</v>
      </c>
      <c r="I36" s="20"/>
      <c r="J36" s="78"/>
    </row>
    <row r="37" spans="1:10" ht="14.25">
      <c r="A37" s="62" t="s">
        <v>53</v>
      </c>
      <c r="B37" s="6"/>
      <c r="C37" s="6"/>
      <c r="D37" s="58"/>
      <c r="E37" s="58"/>
      <c r="F37" s="17"/>
      <c r="G37" s="18"/>
      <c r="H37" s="17"/>
      <c r="I37" s="20"/>
      <c r="J37" s="78"/>
    </row>
    <row r="38" spans="1:10" ht="14.25">
      <c r="A38" s="9" t="s">
        <v>13</v>
      </c>
      <c r="B38" s="6">
        <v>20</v>
      </c>
      <c r="C38" s="6" t="s">
        <v>27</v>
      </c>
      <c r="D38" s="58" t="s">
        <v>28</v>
      </c>
      <c r="E38" s="58" t="s">
        <v>16</v>
      </c>
      <c r="F38" s="23">
        <v>237191035</v>
      </c>
      <c r="G38" s="18" t="s">
        <v>66</v>
      </c>
      <c r="H38" s="23">
        <f>+'[1]DEUDA DIRECTA'!$F$117</f>
        <v>9301841.94</v>
      </c>
      <c r="I38" s="19">
        <f>+H38</f>
        <v>9301841.94</v>
      </c>
      <c r="J38" s="78">
        <f>I38/F38</f>
        <v>0.03921666744276401</v>
      </c>
    </row>
    <row r="39" spans="1:10" ht="14.25">
      <c r="A39" s="9"/>
      <c r="B39" s="6"/>
      <c r="C39" s="6"/>
      <c r="D39" s="58"/>
      <c r="E39" s="58"/>
      <c r="F39" s="17"/>
      <c r="G39" s="18" t="s">
        <v>19</v>
      </c>
      <c r="H39" s="23" t="s">
        <v>19</v>
      </c>
      <c r="I39" s="20"/>
      <c r="J39" s="78"/>
    </row>
    <row r="40" spans="1:10" ht="14.25">
      <c r="A40" s="62" t="s">
        <v>53</v>
      </c>
      <c r="B40" s="6"/>
      <c r="C40" s="6"/>
      <c r="D40" s="58"/>
      <c r="E40" s="58"/>
      <c r="F40" s="17"/>
      <c r="G40" s="18"/>
      <c r="H40" s="17"/>
      <c r="I40" s="20"/>
      <c r="J40" s="78"/>
    </row>
    <row r="41" spans="1:10" ht="14.25">
      <c r="A41" s="9" t="s">
        <v>13</v>
      </c>
      <c r="B41" s="6">
        <v>20</v>
      </c>
      <c r="C41" s="6" t="s">
        <v>25</v>
      </c>
      <c r="D41" s="63" t="s">
        <v>55</v>
      </c>
      <c r="E41" s="58" t="s">
        <v>24</v>
      </c>
      <c r="F41" s="23">
        <v>421958839</v>
      </c>
      <c r="G41" s="18" t="s">
        <v>66</v>
      </c>
      <c r="H41" s="23">
        <f>+'[1]DEUDA DIRECTA'!$F$65</f>
        <v>21279093.37</v>
      </c>
      <c r="I41" s="19">
        <f>+H41</f>
        <v>21279093.37</v>
      </c>
      <c r="J41" s="78">
        <f>I41/F41</f>
        <v>0.050429310641837276</v>
      </c>
    </row>
    <row r="42" spans="1:10" ht="14.25">
      <c r="A42" s="9"/>
      <c r="B42" s="6"/>
      <c r="C42" s="6"/>
      <c r="D42" s="58"/>
      <c r="E42" s="58"/>
      <c r="F42" s="23"/>
      <c r="G42" s="18" t="s">
        <v>19</v>
      </c>
      <c r="H42" s="23" t="s">
        <v>19</v>
      </c>
      <c r="I42" s="19"/>
      <c r="J42" s="78"/>
    </row>
    <row r="43" spans="1:10" ht="15">
      <c r="A43" s="62" t="s">
        <v>53</v>
      </c>
      <c r="B43" s="2"/>
      <c r="C43" s="2"/>
      <c r="D43" s="3" t="s">
        <v>19</v>
      </c>
      <c r="E43" s="3"/>
      <c r="F43" s="24"/>
      <c r="G43" s="25"/>
      <c r="H43" s="24"/>
      <c r="I43" s="26"/>
      <c r="J43" s="79"/>
    </row>
    <row r="44" spans="1:10" ht="14.25">
      <c r="A44" s="9" t="s">
        <v>13</v>
      </c>
      <c r="B44" s="6">
        <v>20</v>
      </c>
      <c r="C44" s="6" t="s">
        <v>43</v>
      </c>
      <c r="D44" s="58" t="s">
        <v>28</v>
      </c>
      <c r="E44" s="58" t="s">
        <v>16</v>
      </c>
      <c r="F44" s="64">
        <v>507779893</v>
      </c>
      <c r="G44" s="18" t="s">
        <v>66</v>
      </c>
      <c r="H44" s="23">
        <f>+'[1]DEUDA DIRECTA'!$F$133</f>
        <v>19022281.110000003</v>
      </c>
      <c r="I44" s="19">
        <f>+H44</f>
        <v>19022281.110000003</v>
      </c>
      <c r="J44" s="78">
        <f>I44/F44</f>
        <v>0.03746166670289956</v>
      </c>
    </row>
    <row r="45" spans="1:10" ht="15">
      <c r="A45" s="9"/>
      <c r="B45" s="2"/>
      <c r="C45" s="2"/>
      <c r="D45" s="58"/>
      <c r="E45" s="58"/>
      <c r="F45" s="23"/>
      <c r="G45" s="18"/>
      <c r="H45" s="23"/>
      <c r="I45" s="19"/>
      <c r="J45" s="78"/>
    </row>
    <row r="46" spans="1:10" ht="15">
      <c r="A46" s="62" t="s">
        <v>53</v>
      </c>
      <c r="B46" s="2"/>
      <c r="C46" s="2"/>
      <c r="D46" s="58"/>
      <c r="E46" s="58"/>
      <c r="F46" s="23"/>
      <c r="G46" s="18"/>
      <c r="H46" s="23"/>
      <c r="I46" s="19"/>
      <c r="J46" s="78"/>
    </row>
    <row r="47" spans="1:10" ht="14.25">
      <c r="A47" s="62" t="s">
        <v>13</v>
      </c>
      <c r="B47" s="6">
        <v>20</v>
      </c>
      <c r="C47" s="6" t="s">
        <v>43</v>
      </c>
      <c r="D47" s="63" t="s">
        <v>28</v>
      </c>
      <c r="E47" s="63" t="s">
        <v>16</v>
      </c>
      <c r="F47" s="23">
        <v>82956688</v>
      </c>
      <c r="G47" s="18" t="s">
        <v>66</v>
      </c>
      <c r="H47" s="23">
        <f>+'[1]DEUDA DIRECTA'!$F$125</f>
        <v>3430627.77</v>
      </c>
      <c r="I47" s="19">
        <f>+H47</f>
        <v>3430627.77</v>
      </c>
      <c r="J47" s="78">
        <f>I47/F47</f>
        <v>0.04135444474350278</v>
      </c>
    </row>
    <row r="48" spans="1:10" ht="15">
      <c r="A48" s="62"/>
      <c r="B48" s="2"/>
      <c r="C48" s="2"/>
      <c r="D48" s="58"/>
      <c r="E48" s="58"/>
      <c r="F48" s="23"/>
      <c r="G48" s="18"/>
      <c r="H48" s="23"/>
      <c r="I48" s="19"/>
      <c r="J48" s="78"/>
    </row>
    <row r="49" spans="1:10" ht="15">
      <c r="A49" s="62" t="s">
        <v>53</v>
      </c>
      <c r="B49" s="2"/>
      <c r="C49" s="2"/>
      <c r="D49" s="63" t="s">
        <v>46</v>
      </c>
      <c r="E49" s="58"/>
      <c r="F49" s="23"/>
      <c r="G49" s="18"/>
      <c r="H49" s="23"/>
      <c r="I49" s="19"/>
      <c r="J49" s="78"/>
    </row>
    <row r="50" spans="1:10" ht="14.25">
      <c r="A50" s="62" t="s">
        <v>13</v>
      </c>
      <c r="B50" s="6">
        <v>20</v>
      </c>
      <c r="C50" s="6">
        <v>5.78</v>
      </c>
      <c r="D50" s="63" t="s">
        <v>47</v>
      </c>
      <c r="E50" s="63" t="s">
        <v>48</v>
      </c>
      <c r="F50" s="23">
        <v>850000000</v>
      </c>
      <c r="G50" s="18" t="s">
        <v>66</v>
      </c>
      <c r="H50" s="23">
        <f>+'[1]DEUDA DIRECTA'!$F$73</f>
        <v>46470145.669999994</v>
      </c>
      <c r="I50" s="19">
        <f>+H50</f>
        <v>46470145.669999994</v>
      </c>
      <c r="J50" s="78">
        <f aca="true" t="shared" si="0" ref="J50:J56">I50/F50</f>
        <v>0.0546707596117647</v>
      </c>
    </row>
    <row r="51" spans="1:10" ht="14.25">
      <c r="A51" s="62"/>
      <c r="B51" s="6"/>
      <c r="C51" s="6"/>
      <c r="D51" s="63"/>
      <c r="E51" s="63"/>
      <c r="F51" s="23"/>
      <c r="G51" s="18" t="s">
        <v>65</v>
      </c>
      <c r="H51" s="23" t="s">
        <v>19</v>
      </c>
      <c r="I51" s="19"/>
      <c r="J51" s="78"/>
    </row>
    <row r="52" spans="1:10" ht="14.25">
      <c r="A52" s="62"/>
      <c r="B52" s="6"/>
      <c r="C52" s="6"/>
      <c r="D52" s="63"/>
      <c r="E52" s="63"/>
      <c r="F52" s="23"/>
      <c r="G52" s="18"/>
      <c r="H52" s="23"/>
      <c r="I52" s="19"/>
      <c r="J52" s="78"/>
    </row>
    <row r="53" spans="1:10" ht="14.25">
      <c r="A53" s="62" t="s">
        <v>53</v>
      </c>
      <c r="B53" s="6"/>
      <c r="C53" s="6"/>
      <c r="D53" s="63" t="s">
        <v>50</v>
      </c>
      <c r="E53" s="63" t="s">
        <v>21</v>
      </c>
      <c r="F53" s="23">
        <v>2100000000</v>
      </c>
      <c r="G53" s="18" t="s">
        <v>66</v>
      </c>
      <c r="H53" s="23">
        <v>22586697</v>
      </c>
      <c r="I53" s="19">
        <f>+H53+H54</f>
        <v>37875088</v>
      </c>
      <c r="J53" s="78">
        <f t="shared" si="0"/>
        <v>0.01803575619047619</v>
      </c>
    </row>
    <row r="54" spans="1:10" ht="14.25">
      <c r="A54" s="62" t="s">
        <v>13</v>
      </c>
      <c r="B54" s="6">
        <v>20</v>
      </c>
      <c r="C54" s="65" t="s">
        <v>49</v>
      </c>
      <c r="D54" s="63" t="s">
        <v>47</v>
      </c>
      <c r="E54" s="63"/>
      <c r="F54" s="23"/>
      <c r="G54" s="18" t="s">
        <v>65</v>
      </c>
      <c r="H54" s="23">
        <v>15288391</v>
      </c>
      <c r="I54" s="19"/>
      <c r="J54" s="78"/>
    </row>
    <row r="55" spans="1:10" ht="14.25">
      <c r="A55" s="62"/>
      <c r="B55" s="6"/>
      <c r="C55" s="65"/>
      <c r="D55" s="63"/>
      <c r="E55" s="63"/>
      <c r="F55" s="23"/>
      <c r="G55" s="18"/>
      <c r="H55" s="23"/>
      <c r="I55" s="19"/>
      <c r="J55" s="78"/>
    </row>
    <row r="56" spans="1:10" ht="14.25">
      <c r="A56" s="62" t="s">
        <v>53</v>
      </c>
      <c r="B56" s="6"/>
      <c r="C56" s="65"/>
      <c r="D56" s="63" t="s">
        <v>46</v>
      </c>
      <c r="E56" s="63" t="s">
        <v>48</v>
      </c>
      <c r="F56" s="23">
        <v>785000000</v>
      </c>
      <c r="G56" s="18" t="s">
        <v>66</v>
      </c>
      <c r="H56" s="23">
        <f>+'[1]DEUDA DIRECTA'!$F$33</f>
        <v>16166093.75</v>
      </c>
      <c r="I56" s="19">
        <f>+H56</f>
        <v>16166093.75</v>
      </c>
      <c r="J56" s="78">
        <f t="shared" si="0"/>
        <v>0.02059375</v>
      </c>
    </row>
    <row r="57" spans="1:10" ht="14.25">
      <c r="A57" s="62" t="s">
        <v>13</v>
      </c>
      <c r="B57" s="6">
        <v>20</v>
      </c>
      <c r="C57" s="65" t="s">
        <v>59</v>
      </c>
      <c r="D57" s="63" t="s">
        <v>47</v>
      </c>
      <c r="E57" s="63"/>
      <c r="F57" s="23"/>
      <c r="G57" s="18"/>
      <c r="H57" s="23"/>
      <c r="I57" s="19"/>
      <c r="J57" s="78"/>
    </row>
    <row r="58" spans="1:10" ht="9.75" customHeight="1" thickBot="1">
      <c r="A58" s="62"/>
      <c r="B58" s="2"/>
      <c r="C58" s="2"/>
      <c r="D58" s="63" t="s">
        <v>19</v>
      </c>
      <c r="E58" s="58"/>
      <c r="F58" s="23"/>
      <c r="G58" s="18"/>
      <c r="H58" s="23"/>
      <c r="I58" s="19"/>
      <c r="J58" s="79"/>
    </row>
    <row r="59" spans="1:10" ht="23.25" customHeight="1" thickBot="1">
      <c r="A59" s="36" t="s">
        <v>5</v>
      </c>
      <c r="B59" s="10"/>
      <c r="C59" s="10"/>
      <c r="D59" s="11"/>
      <c r="E59" s="11"/>
      <c r="F59" s="12">
        <f>SUM(F11:F58)</f>
        <v>10762724295</v>
      </c>
      <c r="G59" s="10" t="s">
        <v>19</v>
      </c>
      <c r="H59" s="12">
        <f>SUM(H11:H58)</f>
        <v>427981711.82</v>
      </c>
      <c r="I59" s="13">
        <f>SUM(I11:I58)</f>
        <v>427981711.82</v>
      </c>
      <c r="J59" s="80" t="s">
        <v>19</v>
      </c>
    </row>
    <row r="60" spans="7:8" ht="14.25">
      <c r="G60" s="5" t="s">
        <v>66</v>
      </c>
      <c r="H60" s="67">
        <f>+H11+H15+H18+H21+H25+H29+H32+H35+H38+H41+H44+H47+H50+H53+H56</f>
        <v>380261415.82</v>
      </c>
    </row>
    <row r="61" spans="1:9" ht="15">
      <c r="A61" s="4"/>
      <c r="G61" s="5" t="s">
        <v>65</v>
      </c>
      <c r="H61" s="67">
        <f>+H34+H26+H22+H54+H19</f>
        <v>47694664</v>
      </c>
      <c r="I61" s="71" t="s">
        <v>19</v>
      </c>
    </row>
    <row r="62" spans="7:9" ht="15" thickBot="1">
      <c r="G62" s="5" t="s">
        <v>64</v>
      </c>
      <c r="H62" s="81">
        <f>+H33</f>
        <v>25632</v>
      </c>
      <c r="I62" s="81">
        <f>SUM(H60:H62)</f>
        <v>427981711.82</v>
      </c>
    </row>
    <row r="64" ht="14.25">
      <c r="I64" s="82" t="s">
        <v>19</v>
      </c>
    </row>
  </sheetData>
  <sheetProtection/>
  <mergeCells count="16">
    <mergeCell ref="A4:J4"/>
    <mergeCell ref="E5:E10"/>
    <mergeCell ref="F5:F10"/>
    <mergeCell ref="G5:G10"/>
    <mergeCell ref="H5:H10"/>
    <mergeCell ref="I8:J8"/>
    <mergeCell ref="A1:J1"/>
    <mergeCell ref="A2:J2"/>
    <mergeCell ref="A3:J3"/>
    <mergeCell ref="I5:J5"/>
    <mergeCell ref="I6:J6"/>
    <mergeCell ref="I7:J7"/>
    <mergeCell ref="A5:A10"/>
    <mergeCell ref="B5:B10"/>
    <mergeCell ref="C5:C10"/>
    <mergeCell ref="D5:D10"/>
  </mergeCells>
  <printOptions horizontalCentered="1"/>
  <pageMargins left="0.7086614173228347" right="0.7086614173228347" top="0.1968503937007874" bottom="0.1968503937007874" header="0.31496062992125984" footer="0.31496062992125984"/>
  <pageSetup horizontalDpi="600" verticalDpi="600"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showGridLines="0" tabSelected="1" zoomScale="112" zoomScaleNormal="112" zoomScalePageLayoutView="0" workbookViewId="0" topLeftCell="A1">
      <selection activeCell="J67" sqref="J67"/>
    </sheetView>
  </sheetViews>
  <sheetFormatPr defaultColWidth="9.00390625" defaultRowHeight="14.25"/>
  <cols>
    <col min="1" max="1" width="63.625" style="0" customWidth="1"/>
    <col min="2" max="2" width="18.375" style="0" customWidth="1"/>
  </cols>
  <sheetData>
    <row r="1" spans="1:2" ht="15.75">
      <c r="A1" s="83" t="s">
        <v>0</v>
      </c>
      <c r="B1" s="83"/>
    </row>
    <row r="2" spans="1:2" ht="15.75">
      <c r="A2" s="54"/>
      <c r="B2" s="54"/>
    </row>
    <row r="3" spans="1:2" ht="15.75">
      <c r="A3" s="83" t="s">
        <v>44</v>
      </c>
      <c r="B3" s="83"/>
    </row>
    <row r="4" spans="1:2" ht="15.75">
      <c r="A4" s="83" t="s">
        <v>62</v>
      </c>
      <c r="B4" s="83"/>
    </row>
    <row r="5" spans="1:2" ht="15">
      <c r="A5" s="102" t="s">
        <v>45</v>
      </c>
      <c r="B5" s="102"/>
    </row>
    <row r="6" spans="1:2" ht="24.75" customHeight="1">
      <c r="A6" s="55"/>
      <c r="B6" s="56" t="s">
        <v>4</v>
      </c>
    </row>
    <row r="7" spans="1:2" ht="34.5" customHeight="1">
      <c r="A7" s="59" t="s">
        <v>61</v>
      </c>
      <c r="B7" s="60">
        <v>9869652729</v>
      </c>
    </row>
    <row r="8" spans="1:2" ht="34.5" customHeight="1">
      <c r="A8" s="53" t="s">
        <v>40</v>
      </c>
      <c r="B8" s="30">
        <v>199789019</v>
      </c>
    </row>
    <row r="9" spans="1:2" ht="34.5" customHeight="1">
      <c r="A9" s="53" t="s">
        <v>41</v>
      </c>
      <c r="B9" s="30">
        <f>+B7-B8</f>
        <v>9669863710</v>
      </c>
    </row>
    <row r="10" spans="1:2" ht="34.5" customHeight="1">
      <c r="A10" s="59" t="s">
        <v>19</v>
      </c>
      <c r="B10" s="30" t="s">
        <v>19</v>
      </c>
    </row>
    <row r="11" spans="1:2" ht="24.75" customHeight="1">
      <c r="A11" s="27" t="s">
        <v>63</v>
      </c>
      <c r="B11" s="28">
        <f>+B9</f>
        <v>9669863710</v>
      </c>
    </row>
    <row r="13" ht="14.25">
      <c r="A13" t="s">
        <v>19</v>
      </c>
    </row>
  </sheetData>
  <sheetProtection/>
  <mergeCells count="4">
    <mergeCell ref="A1:B1"/>
    <mergeCell ref="A3:B3"/>
    <mergeCell ref="A4:B4"/>
    <mergeCell ref="A5:B5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"/>
  <sheetViews>
    <sheetView showGridLines="0" tabSelected="1" zoomScale="130" zoomScaleNormal="130" zoomScalePageLayoutView="0" workbookViewId="0" topLeftCell="A1">
      <selection activeCell="J67" sqref="J67"/>
    </sheetView>
  </sheetViews>
  <sheetFormatPr defaultColWidth="9.00390625" defaultRowHeight="14.25"/>
  <cols>
    <col min="1" max="1" width="37.25390625" style="0" customWidth="1"/>
    <col min="2" max="2" width="18.25390625" style="0" customWidth="1"/>
    <col min="3" max="3" width="15.875" style="0" customWidth="1"/>
  </cols>
  <sheetData>
    <row r="1" spans="1:3" ht="15.75">
      <c r="A1" s="83" t="s">
        <v>0</v>
      </c>
      <c r="B1" s="83"/>
      <c r="C1" s="83"/>
    </row>
    <row r="2" spans="1:3" ht="15">
      <c r="A2" s="43"/>
      <c r="B2" s="43"/>
      <c r="C2" s="43"/>
    </row>
    <row r="3" spans="1:3" ht="14.25">
      <c r="A3" s="103" t="s">
        <v>56</v>
      </c>
      <c r="B3" s="103"/>
      <c r="C3" s="103"/>
    </row>
    <row r="4" spans="1:3" ht="14.25">
      <c r="A4" s="103" t="s">
        <v>29</v>
      </c>
      <c r="B4" s="103"/>
      <c r="C4" s="103"/>
    </row>
    <row r="5" spans="1:3" ht="15.75" thickBot="1">
      <c r="A5" s="97" t="s">
        <v>45</v>
      </c>
      <c r="B5" s="97"/>
      <c r="C5" s="97"/>
    </row>
    <row r="6" spans="1:3" ht="26.25" thickBot="1">
      <c r="A6" s="29"/>
      <c r="B6" s="51" t="s">
        <v>58</v>
      </c>
      <c r="C6" s="52" t="s">
        <v>62</v>
      </c>
    </row>
    <row r="7" spans="1:3" ht="30" customHeight="1">
      <c r="A7" s="44" t="s">
        <v>42</v>
      </c>
      <c r="B7" s="39">
        <v>437681744</v>
      </c>
      <c r="C7" s="41">
        <v>437681744</v>
      </c>
    </row>
    <row r="8" spans="1:8" ht="29.25" customHeight="1">
      <c r="A8" s="34" t="s">
        <v>30</v>
      </c>
      <c r="B8" s="32">
        <f>+'FORMATO 2'!B7</f>
        <v>9869652729</v>
      </c>
      <c r="C8" s="33">
        <f>+'FORMATO 2'!B11</f>
        <v>9669863710</v>
      </c>
      <c r="H8" s="45"/>
    </row>
    <row r="9" spans="1:3" ht="30.75" customHeight="1" thickBot="1">
      <c r="A9" s="35" t="s">
        <v>31</v>
      </c>
      <c r="B9" s="40">
        <f>+B7/B8</f>
        <v>0.04434621521322222</v>
      </c>
      <c r="C9" s="42">
        <f>+C7/C8</f>
        <v>0.04526245220471675</v>
      </c>
    </row>
    <row r="11" ht="14.25">
      <c r="A11" s="49" t="s">
        <v>60</v>
      </c>
    </row>
    <row r="12" ht="14.25">
      <c r="A12" s="46"/>
    </row>
  </sheetData>
  <sheetProtection/>
  <mergeCells count="4">
    <mergeCell ref="A1:C1"/>
    <mergeCell ref="A3:C3"/>
    <mergeCell ref="A4:C4"/>
    <mergeCell ref="A5:C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1"/>
  <sheetViews>
    <sheetView tabSelected="1" zoomScale="130" zoomScaleNormal="130" zoomScalePageLayoutView="0" workbookViewId="0" topLeftCell="A1">
      <selection activeCell="J67" sqref="J67"/>
    </sheetView>
  </sheetViews>
  <sheetFormatPr defaultColWidth="9.00390625" defaultRowHeight="14.25"/>
  <cols>
    <col min="1" max="1" width="35.75390625" style="0" customWidth="1"/>
    <col min="2" max="2" width="17.25390625" style="0" customWidth="1"/>
    <col min="3" max="3" width="18.625" style="0" customWidth="1"/>
  </cols>
  <sheetData>
    <row r="1" spans="1:3" ht="15.75">
      <c r="A1" s="83" t="s">
        <v>0</v>
      </c>
      <c r="B1" s="83"/>
      <c r="C1" s="83"/>
    </row>
    <row r="2" spans="1:3" ht="15">
      <c r="A2" s="43"/>
      <c r="B2" s="43"/>
      <c r="C2" s="43"/>
    </row>
    <row r="3" spans="1:3" ht="14.25">
      <c r="A3" s="103" t="s">
        <v>57</v>
      </c>
      <c r="B3" s="103"/>
      <c r="C3" s="103"/>
    </row>
    <row r="4" spans="1:3" ht="14.25">
      <c r="A4" s="103" t="s">
        <v>39</v>
      </c>
      <c r="B4" s="103"/>
      <c r="C4" s="103"/>
    </row>
    <row r="5" spans="1:3" ht="15.75" thickBot="1">
      <c r="A5" s="97" t="s">
        <v>45</v>
      </c>
      <c r="B5" s="97"/>
      <c r="C5" s="97"/>
    </row>
    <row r="6" spans="1:3" ht="39" thickBot="1">
      <c r="A6" s="29"/>
      <c r="B6" s="51" t="s">
        <v>58</v>
      </c>
      <c r="C6" s="52" t="s">
        <v>62</v>
      </c>
    </row>
    <row r="7" spans="1:3" ht="31.5" customHeight="1">
      <c r="A7" s="50" t="s">
        <v>32</v>
      </c>
      <c r="B7" s="61">
        <v>5414148152</v>
      </c>
      <c r="C7" s="66">
        <v>2993828356</v>
      </c>
    </row>
    <row r="8" spans="1:3" ht="36" customHeight="1">
      <c r="A8" s="31" t="s">
        <v>33</v>
      </c>
      <c r="B8" s="61">
        <v>9869652729</v>
      </c>
      <c r="C8" s="61">
        <f>+'FORMATO 2'!B11</f>
        <v>9669863710</v>
      </c>
    </row>
    <row r="9" spans="1:4" ht="36.75" customHeight="1">
      <c r="A9" s="37" t="s">
        <v>31</v>
      </c>
      <c r="B9" s="38">
        <f>B7/B8</f>
        <v>0.5485652130486424</v>
      </c>
      <c r="C9" s="38">
        <f>C7/C8</f>
        <v>0.3096039867556727</v>
      </c>
      <c r="D9" t="s">
        <v>19</v>
      </c>
    </row>
    <row r="10" spans="1:3" ht="15">
      <c r="A10" s="1"/>
      <c r="B10" s="1"/>
      <c r="C10" s="1"/>
    </row>
    <row r="11" spans="1:3" ht="15">
      <c r="A11" s="1"/>
      <c r="B11" s="1"/>
      <c r="C11" s="1"/>
    </row>
  </sheetData>
  <sheetProtection/>
  <mergeCells count="4">
    <mergeCell ref="A1:C1"/>
    <mergeCell ref="A3:C3"/>
    <mergeCell ref="A4:C4"/>
    <mergeCell ref="A5:C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Sergio Armando Bautista </cp:lastModifiedBy>
  <cp:lastPrinted>2015-07-17T18:37:40Z</cp:lastPrinted>
  <dcterms:created xsi:type="dcterms:W3CDTF">2013-05-16T15:33:39Z</dcterms:created>
  <dcterms:modified xsi:type="dcterms:W3CDTF">2015-07-17T18:38:44Z</dcterms:modified>
  <cp:category/>
  <cp:version/>
  <cp:contentType/>
  <cp:contentStatus/>
</cp:coreProperties>
</file>